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F58" i="1" l="1"/>
  <c r="F57" i="1"/>
  <c r="F56" i="1"/>
  <c r="F55" i="1"/>
  <c r="F54" i="1"/>
  <c r="F53" i="1"/>
  <c r="F52" i="1"/>
  <c r="F59" i="1" s="1"/>
  <c r="I47" i="1" l="1"/>
  <c r="D59" i="1"/>
  <c r="I58" i="1"/>
  <c r="F30" i="1"/>
  <c r="I57" i="1" l="1"/>
  <c r="I56" i="1"/>
  <c r="I55" i="1"/>
  <c r="I53" i="1" l="1"/>
  <c r="I52" i="1"/>
  <c r="F29" i="1" l="1"/>
  <c r="I29" i="1" s="1"/>
  <c r="F40" i="1"/>
  <c r="I40" i="1" s="1"/>
  <c r="F41" i="1"/>
  <c r="F38" i="1"/>
  <c r="I38" i="1" s="1"/>
  <c r="F37" i="1"/>
  <c r="I37" i="1" s="1"/>
  <c r="F36" i="1"/>
  <c r="I36" i="1" s="1"/>
  <c r="F35" i="1"/>
  <c r="I35" i="1" s="1"/>
  <c r="F34" i="1"/>
  <c r="I34" i="1" s="1"/>
  <c r="F33" i="1"/>
  <c r="I33" i="1" s="1"/>
  <c r="F32" i="1"/>
  <c r="I32" i="1" s="1"/>
  <c r="F28" i="1"/>
  <c r="I28" i="1" s="1"/>
  <c r="F27" i="1"/>
  <c r="I27" i="1" s="1"/>
  <c r="F26" i="1"/>
  <c r="I26" i="1" s="1"/>
  <c r="F25" i="1"/>
  <c r="I25" i="1" s="1"/>
  <c r="F24" i="1"/>
  <c r="I24" i="1" l="1"/>
  <c r="F42" i="1"/>
  <c r="I41" i="1"/>
  <c r="F48" i="1"/>
  <c r="D48" i="1"/>
  <c r="I46" i="1"/>
  <c r="I48" i="1" s="1"/>
  <c r="D42" i="1"/>
  <c r="F39" i="1"/>
  <c r="I39" i="1" s="1"/>
  <c r="F31" i="1"/>
  <c r="I31" i="1" s="1"/>
  <c r="I30" i="1"/>
  <c r="D49" i="1" l="1"/>
  <c r="I42" i="1"/>
  <c r="F62" i="1" s="1"/>
  <c r="I54" i="1"/>
  <c r="I59" i="1" s="1"/>
  <c r="I63" i="1" l="1"/>
  <c r="D17" i="1" s="1"/>
</calcChain>
</file>

<file path=xl/comments1.xml><?xml version="1.0" encoding="utf-8"?>
<comments xmlns="http://schemas.openxmlformats.org/spreadsheetml/2006/main">
  <authors>
    <author>Yazar</author>
  </authors>
  <commentList>
    <comment ref="D15" authorId="0">
      <text>
        <r>
          <rPr>
            <sz val="9"/>
            <color indexed="81"/>
            <rFont val="Tahoma"/>
            <family val="2"/>
            <charset val="162"/>
          </rPr>
          <t>ilgili ay kaç günse o yazılacak</t>
        </r>
        <r>
          <rPr>
            <sz val="9"/>
            <color indexed="81"/>
            <rFont val="Tahoma"/>
            <family val="2"/>
            <charset val="162"/>
          </rPr>
          <t xml:space="preserve">
</t>
        </r>
      </text>
    </comment>
    <comment ref="I39"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9"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2" authorId="0">
      <text>
        <r>
          <rPr>
            <sz val="9"/>
            <color indexed="81"/>
            <rFont val="Tahoma"/>
            <family val="2"/>
            <charset val="162"/>
          </rPr>
          <t>Gelir Vergisi Kısmına Bordrodaki Gelir Vergisi Kes. Tutarı yazılacak(Asgari Geçim i. Hariç)</t>
        </r>
      </text>
    </comment>
    <comment ref="G65"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<sst xmlns="http://schemas.openxmlformats.org/spreadsheetml/2006/main" count="85" uniqueCount="77">
  <si>
    <t>YERSİZ VE FAZLA ÖDENEN AYLIKLARDAN DOĞAN</t>
  </si>
  <si>
    <t>Tahakkuk Birimi</t>
  </si>
  <si>
    <t>Borcun sebebi</t>
  </si>
  <si>
    <t>Borçlunun Adı Soyadı</t>
  </si>
  <si>
    <t>Hizmet Süresi</t>
  </si>
  <si>
    <t>Emekli Sicil Nosu</t>
  </si>
  <si>
    <t>İlişki Kesilme Tarihi</t>
  </si>
  <si>
    <t>TC Kimlik No</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</si>
  <si>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</si>
  <si>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</si>
  <si>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</si>
  <si>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</si>
  <si>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</si>
  <si>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</si>
  <si>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</si>
  <si>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</si>
  <si>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</si>
  <si>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</si>
  <si>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</si>
  <si>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</si>
  <si>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</si>
  <si>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</si>
  <si>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</si>
  <si>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</si>
  <si>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</si>
  <si>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</si>
  <si>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</si>
  <si>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</si>
  <si>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</si>
  <si>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</si>
  <si>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</si>
  <si>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</si>
  <si>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</si>
  <si>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</si>
  <si>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</si>
  <si>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</si>
  <si>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</si>
  <si>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</si>
  <si>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</si>
  <si>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</si>
  <si>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</si>
  <si>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</si>
  <si>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</si>
  <si>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</si>
  <si>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</si>
  <si>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</si>
  <si>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</si>
  <si>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</si>
  <si>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</si>
  <si>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</si>
  <si>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</si>
  <si>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</si>
  <si>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             :</t>
  </si>
  <si>
    <t>Sağlık Yüksekokulu</t>
  </si>
  <si>
    <t>BATMAN ÜNİVERSİTESİ</t>
  </si>
  <si>
    <t>Batman Üniversitesi Strateji Geliştirme D.B.</t>
  </si>
  <si>
    <t>Vakıflar Bankası Batman Şubesi</t>
  </si>
  <si>
    <t>Batman Üniversitesi Sağlık Yüksekokulu</t>
  </si>
  <si>
    <t>TR470001500158007299678709</t>
  </si>
  <si>
    <t>Revizyon Tarihi:</t>
  </si>
  <si>
    <t>Revizyon No      : 00</t>
  </si>
  <si>
    <t>Sayfa No :</t>
  </si>
  <si>
    <t>TAM ÖDENMESİ GEREKEN KISIM</t>
  </si>
  <si>
    <t>Yükseköğretim Tazminatı</t>
  </si>
  <si>
    <t>Akademik Teşvik Ödeneği</t>
  </si>
  <si>
    <t>Bes Kesintisi</t>
  </si>
  <si>
    <t>Malüllük Yaşl. (Kişi) %9</t>
  </si>
  <si>
    <t>Malüllük Yaşl. Devlet) %11</t>
  </si>
  <si>
    <t>Sağlık S.Devlet % 7,5</t>
  </si>
  <si>
    <t>Sağlık Sig. Kişi %5</t>
  </si>
  <si>
    <t>Ödenmesi gereken Gün Sayısı</t>
  </si>
  <si>
    <t>Geliştirme Ödeneği (*)</t>
  </si>
  <si>
    <t>Doküman No      : FR-208</t>
  </si>
  <si>
    <t xml:space="preserve">                             KİŞİLERDEN ALACAKLARI HESAPLAMA CETVELİ     5510 İSTİFA   </t>
  </si>
  <si>
    <t>İstifa</t>
  </si>
  <si>
    <t xml:space="preserve"> İSTİFA</t>
  </si>
  <si>
    <t>Yayın Tarihi       : 05.05.2020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</si>
</sst>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i/>
      <sz val="10"/>
      <name val="Courier New Tur"/>
      <charset val="162"/>
    </font>
    <font>
      <b/>
      <sz val="10"/>
      <name val="Courier New Tur"/>
      <charset val="162"/>
    </font>
    <font>
      <b/>
      <sz val="12"/>
      <name val="Calibri"/>
      <family val="2"/>
      <charset val="162"/>
      <scheme val="minor"/>
    </font>
    <font>
      <b/>
      <sz val="10.5"/>
      <name val="Calibri"/>
      <family val="2"/>
      <charset val="162"/>
      <scheme val="minor"/>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rgb="FF000000"/>
      <name val="Calibri"/>
      <family val="2"/>
      <charset val="162"/>
    </font>
    <font>
      <b/>
      <sz val="12"/>
      <color rgb="FF000000"/>
      <name val="Times New Roman"/>
      <family val="1"/>
      <charset val="162"/>
    </font>
    <font>
      <sz val="11"/>
      <color theme="1"/>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left" vertical="center"/>
    </xf>
    <xf numFmtId="4"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xf>
    <xf numFmtId="4" fontId="6"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4" fontId="6" fillId="0" borderId="11" xfId="0" applyNumberFormat="1" applyFont="1" applyBorder="1" applyAlignment="1" applyProtection="1">
      <alignment vertical="center"/>
    </xf>
    <xf numFmtId="0" fontId="7" fillId="0" borderId="0" xfId="0" applyFont="1" applyProtection="1">
      <protection locked="0"/>
    </xf>
    <xf numFmtId="0" fontId="5" fillId="0" borderId="9" xfId="0" applyFont="1" applyBorder="1" applyAlignment="1" applyProtection="1">
      <alignment vertical="center"/>
    </xf>
    <xf numFmtId="4" fontId="0" fillId="0" borderId="0" xfId="0" applyNumberFormat="1" applyProtection="1">
      <protection locked="0"/>
    </xf>
    <xf numFmtId="0" fontId="5" fillId="0" borderId="9" xfId="0" applyFont="1" applyBorder="1" applyAlignment="1" applyProtection="1">
      <alignment horizontal="right" vertical="center"/>
    </xf>
    <xf numFmtId="4" fontId="5" fillId="0" borderId="10" xfId="0" applyNumberFormat="1" applyFont="1" applyBorder="1" applyAlignment="1" applyProtection="1">
      <alignment vertical="center"/>
    </xf>
    <xf numFmtId="0" fontId="5" fillId="0" borderId="11" xfId="0" applyFont="1" applyBorder="1" applyAlignment="1" applyProtection="1">
      <alignment vertical="center"/>
    </xf>
    <xf numFmtId="49" fontId="8" fillId="0" borderId="10" xfId="0" applyNumberFormat="1" applyFont="1" applyBorder="1" applyAlignment="1" applyProtection="1">
      <alignment horizontal="center" vertical="center"/>
    </xf>
    <xf numFmtId="4" fontId="5" fillId="0" borderId="11" xfId="0" applyNumberFormat="1" applyFont="1" applyBorder="1" applyAlignment="1" applyProtection="1">
      <alignment vertical="center"/>
    </xf>
    <xf numFmtId="0" fontId="9" fillId="0" borderId="0" xfId="0" applyFont="1" applyProtection="1">
      <protection locked="0"/>
    </xf>
    <xf numFmtId="0" fontId="0" fillId="0" borderId="9" xfId="0" applyBorder="1" applyProtection="1">
      <protection locked="0"/>
    </xf>
    <xf numFmtId="0" fontId="8" fillId="0" borderId="10" xfId="0" applyFont="1" applyBorder="1" applyAlignment="1" applyProtection="1">
      <alignment vertical="center"/>
    </xf>
    <xf numFmtId="4" fontId="5" fillId="2" borderId="9"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10" xfId="0" applyNumberFormat="1" applyFont="1" applyFill="1" applyBorder="1" applyAlignment="1" applyProtection="1">
      <alignment vertical="center"/>
      <protection locked="0"/>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5" fillId="0" borderId="14" xfId="0" applyFont="1" applyBorder="1" applyAlignment="1" applyProtection="1">
      <alignment horizontal="right" vertical="center"/>
    </xf>
    <xf numFmtId="4" fontId="5" fillId="0" borderId="15" xfId="0" applyNumberFormat="1" applyFont="1" applyBorder="1" applyAlignment="1" applyProtection="1">
      <alignment vertical="center"/>
    </xf>
    <xf numFmtId="0" fontId="5" fillId="0" borderId="17" xfId="0" applyFont="1" applyBorder="1" applyAlignment="1" applyProtection="1">
      <alignment vertical="center"/>
    </xf>
    <xf numFmtId="49" fontId="8" fillId="0" borderId="15" xfId="0" applyNumberFormat="1" applyFont="1" applyBorder="1" applyAlignment="1" applyProtection="1">
      <alignment horizontal="center" vertical="center"/>
    </xf>
    <xf numFmtId="4" fontId="5"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0"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20" xfId="0" applyFont="1" applyBorder="1" applyAlignment="1" applyProtection="1">
      <alignment vertical="center"/>
    </xf>
    <xf numFmtId="4" fontId="13" fillId="0" borderId="9"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0" fillId="0" borderId="0" xfId="0" applyFont="1" applyBorder="1" applyProtection="1"/>
    <xf numFmtId="0" fontId="15" fillId="0" borderId="0" xfId="0" applyFont="1" applyBorder="1" applyAlignment="1" applyProtection="1">
      <protection locked="0"/>
    </xf>
    <xf numFmtId="0" fontId="16" fillId="0" borderId="5" xfId="0" applyFont="1" applyBorder="1" applyProtection="1">
      <protection locked="0"/>
    </xf>
    <xf numFmtId="0" fontId="0" fillId="0" borderId="5" xfId="0" applyBorder="1" applyProtection="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vertical="center"/>
    </xf>
    <xf numFmtId="4" fontId="6" fillId="0" borderId="15" xfId="0" applyNumberFormat="1" applyFont="1" applyBorder="1" applyAlignment="1" applyProtection="1">
      <alignment vertical="center"/>
      <protection locked="0"/>
    </xf>
    <xf numFmtId="0" fontId="6" fillId="0" borderId="17" xfId="0" applyFont="1" applyBorder="1" applyAlignment="1" applyProtection="1">
      <alignment vertical="center"/>
    </xf>
    <xf numFmtId="0" fontId="6" fillId="0" borderId="15" xfId="0" applyFont="1" applyBorder="1" applyAlignment="1" applyProtection="1">
      <alignment vertical="center"/>
    </xf>
    <xf numFmtId="4" fontId="6" fillId="3" borderId="10" xfId="0" applyNumberFormat="1" applyFont="1" applyFill="1" applyBorder="1" applyAlignment="1" applyProtection="1">
      <alignment vertical="center"/>
      <protection locked="0"/>
    </xf>
    <xf numFmtId="4" fontId="5" fillId="0" borderId="10" xfId="0" applyNumberFormat="1" applyFont="1" applyBorder="1" applyAlignment="1" applyProtection="1">
      <alignment horizontal="center" vertical="center"/>
    </xf>
    <xf numFmtId="4" fontId="5" fillId="0" borderId="11" xfId="0" applyNumberFormat="1" applyFont="1" applyBorder="1" applyAlignment="1" applyProtection="1">
      <alignment horizontal="center" vertical="center"/>
    </xf>
    <xf numFmtId="0" fontId="21" fillId="0" borderId="9" xfId="0" applyFont="1" applyBorder="1" applyAlignment="1">
      <alignment horizontal="center"/>
    </xf>
    <xf numFmtId="0" fontId="22" fillId="6" borderId="9" xfId="0" applyFont="1" applyFill="1" applyBorder="1" applyAlignment="1">
      <alignment horizontal="center" vertical="center" wrapText="1"/>
    </xf>
    <xf numFmtId="0" fontId="23" fillId="0" borderId="9" xfId="0" applyFont="1" applyBorder="1" applyAlignment="1" applyProtection="1">
      <alignment horizontal="left" vertical="center"/>
      <protection locked="0"/>
    </xf>
    <xf numFmtId="0" fontId="20" fillId="5" borderId="9" xfId="0" applyFont="1" applyFill="1" applyBorder="1" applyAlignment="1" applyProtection="1">
      <alignment horizontal="left" vertical="center"/>
      <protection locked="0"/>
    </xf>
    <xf numFmtId="0" fontId="3" fillId="0" borderId="9" xfId="0" applyFont="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5" borderId="9" xfId="0" applyFont="1" applyFill="1" applyBorder="1" applyAlignment="1" applyProtection="1">
      <alignment horizontal="center"/>
      <protection locked="0"/>
    </xf>
    <xf numFmtId="0" fontId="2" fillId="0" borderId="9" xfId="0" applyFont="1" applyBorder="1" applyAlignment="1" applyProtection="1">
      <alignment horizontal="left" vertical="center"/>
    </xf>
    <xf numFmtId="0" fontId="19" fillId="5" borderId="15" xfId="0" applyFont="1" applyFill="1" applyBorder="1" applyAlignment="1" applyProtection="1">
      <alignment horizontal="left" vertical="center"/>
      <protection locked="0"/>
    </xf>
    <xf numFmtId="0" fontId="19" fillId="5" borderId="17"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14" fontId="3" fillId="5" borderId="9" xfId="0" applyNumberFormat="1"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0" borderId="9" xfId="0" applyFont="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4" fontId="6" fillId="0" borderId="10" xfId="0" applyNumberFormat="1" applyFont="1" applyBorder="1" applyAlignment="1" applyProtection="1">
      <alignment horizontal="center" vertical="center"/>
    </xf>
    <xf numFmtId="4" fontId="6" fillId="0" borderId="11"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2"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5" fillId="0" borderId="0" xfId="0" applyFont="1" applyBorder="1" applyAlignment="1" applyProtection="1">
      <alignment horizontal="center"/>
      <protection locked="0"/>
    </xf>
    <xf numFmtId="0" fontId="0" fillId="0" borderId="5" xfId="0" applyBorder="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3</xdr:row>
      <xdr:rowOff>123825</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8"/>
  <sheetViews>
    <sheetView tabSelected="1" workbookViewId="0">
      <selection activeCell="N13" sqref="N13"/>
    </sheetView>
  </sheetViews>
  <sheetFormatPr defaultRowHeight="14.25" customHeight="1" x14ac:dyDescent="0.25"/>
  <cols>
    <col min="1" max="1" width="2.28515625" style="1" customWidth="1"/>
    <col min="2" max="2" width="2" style="1" customWidth="1"/>
    <col min="3" max="3" width="31" style="1" customWidth="1"/>
    <col min="4" max="4" width="18.85546875" style="1" customWidth="1"/>
    <col min="5" max="5" width="19" style="1" customWidth="1"/>
    <col min="6" max="6" width="20" style="1" customWidth="1"/>
    <col min="7" max="7" width="15.140625" style="1" customWidth="1"/>
    <col min="8" max="8" width="4.28515625" style="1" customWidth="1"/>
    <col min="9" max="9" width="25.140625" style="1" customWidth="1"/>
    <col min="10" max="10" width="0.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9" style="1" customWidth="1"/>
    <col min="262" max="262" width="24.28515625" style="1" customWidth="1"/>
    <col min="263" max="263" width="2" style="1" customWidth="1"/>
    <col min="264" max="264" width="4.28515625" style="1" customWidth="1"/>
    <col min="265" max="265" width="25.140625" style="1" customWidth="1"/>
    <col min="266" max="266" width="0.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9" style="1" customWidth="1"/>
    <col min="518" max="518" width="24.28515625" style="1" customWidth="1"/>
    <col min="519" max="519" width="2" style="1" customWidth="1"/>
    <col min="520" max="520" width="4.28515625" style="1" customWidth="1"/>
    <col min="521" max="521" width="25.140625" style="1" customWidth="1"/>
    <col min="522" max="522" width="0.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9" style="1" customWidth="1"/>
    <col min="774" max="774" width="24.28515625" style="1" customWidth="1"/>
    <col min="775" max="775" width="2" style="1" customWidth="1"/>
    <col min="776" max="776" width="4.28515625" style="1" customWidth="1"/>
    <col min="777" max="777" width="25.140625" style="1" customWidth="1"/>
    <col min="778" max="778" width="0.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9" style="1" customWidth="1"/>
    <col min="1030" max="1030" width="24.28515625" style="1" customWidth="1"/>
    <col min="1031" max="1031" width="2" style="1" customWidth="1"/>
    <col min="1032" max="1032" width="4.28515625" style="1" customWidth="1"/>
    <col min="1033" max="1033" width="25.140625" style="1" customWidth="1"/>
    <col min="1034" max="1034" width="0.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9" style="1" customWidth="1"/>
    <col min="1286" max="1286" width="24.28515625" style="1" customWidth="1"/>
    <col min="1287" max="1287" width="2" style="1" customWidth="1"/>
    <col min="1288" max="1288" width="4.28515625" style="1" customWidth="1"/>
    <col min="1289" max="1289" width="25.140625" style="1" customWidth="1"/>
    <col min="1290" max="1290" width="0.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9" style="1" customWidth="1"/>
    <col min="1542" max="1542" width="24.28515625" style="1" customWidth="1"/>
    <col min="1543" max="1543" width="2" style="1" customWidth="1"/>
    <col min="1544" max="1544" width="4.28515625" style="1" customWidth="1"/>
    <col min="1545" max="1545" width="25.140625" style="1" customWidth="1"/>
    <col min="1546" max="1546" width="0.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9" style="1" customWidth="1"/>
    <col min="1798" max="1798" width="24.28515625" style="1" customWidth="1"/>
    <col min="1799" max="1799" width="2" style="1" customWidth="1"/>
    <col min="1800" max="1800" width="4.28515625" style="1" customWidth="1"/>
    <col min="1801" max="1801" width="25.140625" style="1" customWidth="1"/>
    <col min="1802" max="1802" width="0.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9" style="1" customWidth="1"/>
    <col min="2054" max="2054" width="24.28515625" style="1" customWidth="1"/>
    <col min="2055" max="2055" width="2" style="1" customWidth="1"/>
    <col min="2056" max="2056" width="4.28515625" style="1" customWidth="1"/>
    <col min="2057" max="2057" width="25.140625" style="1" customWidth="1"/>
    <col min="2058" max="2058" width="0.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9" style="1" customWidth="1"/>
    <col min="2310" max="2310" width="24.28515625" style="1" customWidth="1"/>
    <col min="2311" max="2311" width="2" style="1" customWidth="1"/>
    <col min="2312" max="2312" width="4.28515625" style="1" customWidth="1"/>
    <col min="2313" max="2313" width="25.140625" style="1" customWidth="1"/>
    <col min="2314" max="2314" width="0.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9" style="1" customWidth="1"/>
    <col min="2566" max="2566" width="24.28515625" style="1" customWidth="1"/>
    <col min="2567" max="2567" width="2" style="1" customWidth="1"/>
    <col min="2568" max="2568" width="4.28515625" style="1" customWidth="1"/>
    <col min="2569" max="2569" width="25.140625" style="1" customWidth="1"/>
    <col min="2570" max="2570" width="0.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9" style="1" customWidth="1"/>
    <col min="2822" max="2822" width="24.28515625" style="1" customWidth="1"/>
    <col min="2823" max="2823" width="2" style="1" customWidth="1"/>
    <col min="2824" max="2824" width="4.28515625" style="1" customWidth="1"/>
    <col min="2825" max="2825" width="25.140625" style="1" customWidth="1"/>
    <col min="2826" max="2826" width="0.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9" style="1" customWidth="1"/>
    <col min="3078" max="3078" width="24.28515625" style="1" customWidth="1"/>
    <col min="3079" max="3079" width="2" style="1" customWidth="1"/>
    <col min="3080" max="3080" width="4.28515625" style="1" customWidth="1"/>
    <col min="3081" max="3081" width="25.140625" style="1" customWidth="1"/>
    <col min="3082" max="3082" width="0.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9" style="1" customWidth="1"/>
    <col min="3334" max="3334" width="24.28515625" style="1" customWidth="1"/>
    <col min="3335" max="3335" width="2" style="1" customWidth="1"/>
    <col min="3336" max="3336" width="4.28515625" style="1" customWidth="1"/>
    <col min="3337" max="3337" width="25.140625" style="1" customWidth="1"/>
    <col min="3338" max="3338" width="0.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9" style="1" customWidth="1"/>
    <col min="3590" max="3590" width="24.28515625" style="1" customWidth="1"/>
    <col min="3591" max="3591" width="2" style="1" customWidth="1"/>
    <col min="3592" max="3592" width="4.28515625" style="1" customWidth="1"/>
    <col min="3593" max="3593" width="25.140625" style="1" customWidth="1"/>
    <col min="3594" max="3594" width="0.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9" style="1" customWidth="1"/>
    <col min="3846" max="3846" width="24.28515625" style="1" customWidth="1"/>
    <col min="3847" max="3847" width="2" style="1" customWidth="1"/>
    <col min="3848" max="3848" width="4.28515625" style="1" customWidth="1"/>
    <col min="3849" max="3849" width="25.140625" style="1" customWidth="1"/>
    <col min="3850" max="3850" width="0.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9" style="1" customWidth="1"/>
    <col min="4102" max="4102" width="24.28515625" style="1" customWidth="1"/>
    <col min="4103" max="4103" width="2" style="1" customWidth="1"/>
    <col min="4104" max="4104" width="4.28515625" style="1" customWidth="1"/>
    <col min="4105" max="4105" width="25.140625" style="1" customWidth="1"/>
    <col min="4106" max="4106" width="0.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9" style="1" customWidth="1"/>
    <col min="4358" max="4358" width="24.28515625" style="1" customWidth="1"/>
    <col min="4359" max="4359" width="2" style="1" customWidth="1"/>
    <col min="4360" max="4360" width="4.28515625" style="1" customWidth="1"/>
    <col min="4361" max="4361" width="25.140625" style="1" customWidth="1"/>
    <col min="4362" max="4362" width="0.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9" style="1" customWidth="1"/>
    <col min="4614" max="4614" width="24.28515625" style="1" customWidth="1"/>
    <col min="4615" max="4615" width="2" style="1" customWidth="1"/>
    <col min="4616" max="4616" width="4.28515625" style="1" customWidth="1"/>
    <col min="4617" max="4617" width="25.140625" style="1" customWidth="1"/>
    <col min="4618" max="4618" width="0.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9" style="1" customWidth="1"/>
    <col min="4870" max="4870" width="24.28515625" style="1" customWidth="1"/>
    <col min="4871" max="4871" width="2" style="1" customWidth="1"/>
    <col min="4872" max="4872" width="4.28515625" style="1" customWidth="1"/>
    <col min="4873" max="4873" width="25.140625" style="1" customWidth="1"/>
    <col min="4874" max="4874" width="0.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9" style="1" customWidth="1"/>
    <col min="5126" max="5126" width="24.28515625" style="1" customWidth="1"/>
    <col min="5127" max="5127" width="2" style="1" customWidth="1"/>
    <col min="5128" max="5128" width="4.28515625" style="1" customWidth="1"/>
    <col min="5129" max="5129" width="25.140625" style="1" customWidth="1"/>
    <col min="5130" max="5130" width="0.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9" style="1" customWidth="1"/>
    <col min="5382" max="5382" width="24.28515625" style="1" customWidth="1"/>
    <col min="5383" max="5383" width="2" style="1" customWidth="1"/>
    <col min="5384" max="5384" width="4.28515625" style="1" customWidth="1"/>
    <col min="5385" max="5385" width="25.140625" style="1" customWidth="1"/>
    <col min="5386" max="5386" width="0.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9" style="1" customWidth="1"/>
    <col min="5638" max="5638" width="24.28515625" style="1" customWidth="1"/>
    <col min="5639" max="5639" width="2" style="1" customWidth="1"/>
    <col min="5640" max="5640" width="4.28515625" style="1" customWidth="1"/>
    <col min="5641" max="5641" width="25.140625" style="1" customWidth="1"/>
    <col min="5642" max="5642" width="0.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9" style="1" customWidth="1"/>
    <col min="5894" max="5894" width="24.28515625" style="1" customWidth="1"/>
    <col min="5895" max="5895" width="2" style="1" customWidth="1"/>
    <col min="5896" max="5896" width="4.28515625" style="1" customWidth="1"/>
    <col min="5897" max="5897" width="25.140625" style="1" customWidth="1"/>
    <col min="5898" max="5898" width="0.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9" style="1" customWidth="1"/>
    <col min="6150" max="6150" width="24.28515625" style="1" customWidth="1"/>
    <col min="6151" max="6151" width="2" style="1" customWidth="1"/>
    <col min="6152" max="6152" width="4.28515625" style="1" customWidth="1"/>
    <col min="6153" max="6153" width="25.140625" style="1" customWidth="1"/>
    <col min="6154" max="6154" width="0.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9" style="1" customWidth="1"/>
    <col min="6406" max="6406" width="24.28515625" style="1" customWidth="1"/>
    <col min="6407" max="6407" width="2" style="1" customWidth="1"/>
    <col min="6408" max="6408" width="4.28515625" style="1" customWidth="1"/>
    <col min="6409" max="6409" width="25.140625" style="1" customWidth="1"/>
    <col min="6410" max="6410" width="0.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9" style="1" customWidth="1"/>
    <col min="6662" max="6662" width="24.28515625" style="1" customWidth="1"/>
    <col min="6663" max="6663" width="2" style="1" customWidth="1"/>
    <col min="6664" max="6664" width="4.28515625" style="1" customWidth="1"/>
    <col min="6665" max="6665" width="25.140625" style="1" customWidth="1"/>
    <col min="6666" max="6666" width="0.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9" style="1" customWidth="1"/>
    <col min="6918" max="6918" width="24.28515625" style="1" customWidth="1"/>
    <col min="6919" max="6919" width="2" style="1" customWidth="1"/>
    <col min="6920" max="6920" width="4.28515625" style="1" customWidth="1"/>
    <col min="6921" max="6921" width="25.140625" style="1" customWidth="1"/>
    <col min="6922" max="6922" width="0.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9" style="1" customWidth="1"/>
    <col min="7174" max="7174" width="24.28515625" style="1" customWidth="1"/>
    <col min="7175" max="7175" width="2" style="1" customWidth="1"/>
    <col min="7176" max="7176" width="4.28515625" style="1" customWidth="1"/>
    <col min="7177" max="7177" width="25.140625" style="1" customWidth="1"/>
    <col min="7178" max="7178" width="0.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9" style="1" customWidth="1"/>
    <col min="7430" max="7430" width="24.28515625" style="1" customWidth="1"/>
    <col min="7431" max="7431" width="2" style="1" customWidth="1"/>
    <col min="7432" max="7432" width="4.28515625" style="1" customWidth="1"/>
    <col min="7433" max="7433" width="25.140625" style="1" customWidth="1"/>
    <col min="7434" max="7434" width="0.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9" style="1" customWidth="1"/>
    <col min="7686" max="7686" width="24.28515625" style="1" customWidth="1"/>
    <col min="7687" max="7687" width="2" style="1" customWidth="1"/>
    <col min="7688" max="7688" width="4.28515625" style="1" customWidth="1"/>
    <col min="7689" max="7689" width="25.140625" style="1" customWidth="1"/>
    <col min="7690" max="7690" width="0.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9" style="1" customWidth="1"/>
    <col min="7942" max="7942" width="24.28515625" style="1" customWidth="1"/>
    <col min="7943" max="7943" width="2" style="1" customWidth="1"/>
    <col min="7944" max="7944" width="4.28515625" style="1" customWidth="1"/>
    <col min="7945" max="7945" width="25.140625" style="1" customWidth="1"/>
    <col min="7946" max="7946" width="0.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9" style="1" customWidth="1"/>
    <col min="8198" max="8198" width="24.28515625" style="1" customWidth="1"/>
    <col min="8199" max="8199" width="2" style="1" customWidth="1"/>
    <col min="8200" max="8200" width="4.28515625" style="1" customWidth="1"/>
    <col min="8201" max="8201" width="25.140625" style="1" customWidth="1"/>
    <col min="8202" max="8202" width="0.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9" style="1" customWidth="1"/>
    <col min="8454" max="8454" width="24.28515625" style="1" customWidth="1"/>
    <col min="8455" max="8455" width="2" style="1" customWidth="1"/>
    <col min="8456" max="8456" width="4.28515625" style="1" customWidth="1"/>
    <col min="8457" max="8457" width="25.140625" style="1" customWidth="1"/>
    <col min="8458" max="8458" width="0.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9" style="1" customWidth="1"/>
    <col min="8710" max="8710" width="24.28515625" style="1" customWidth="1"/>
    <col min="8711" max="8711" width="2" style="1" customWidth="1"/>
    <col min="8712" max="8712" width="4.28515625" style="1" customWidth="1"/>
    <col min="8713" max="8713" width="25.140625" style="1" customWidth="1"/>
    <col min="8714" max="8714" width="0.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9" style="1" customWidth="1"/>
    <col min="8966" max="8966" width="24.28515625" style="1" customWidth="1"/>
    <col min="8967" max="8967" width="2" style="1" customWidth="1"/>
    <col min="8968" max="8968" width="4.28515625" style="1" customWidth="1"/>
    <col min="8969" max="8969" width="25.140625" style="1" customWidth="1"/>
    <col min="8970" max="8970" width="0.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9" style="1" customWidth="1"/>
    <col min="9222" max="9222" width="24.28515625" style="1" customWidth="1"/>
    <col min="9223" max="9223" width="2" style="1" customWidth="1"/>
    <col min="9224" max="9224" width="4.28515625" style="1" customWidth="1"/>
    <col min="9225" max="9225" width="25.140625" style="1" customWidth="1"/>
    <col min="9226" max="9226" width="0.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9" style="1" customWidth="1"/>
    <col min="9478" max="9478" width="24.28515625" style="1" customWidth="1"/>
    <col min="9479" max="9479" width="2" style="1" customWidth="1"/>
    <col min="9480" max="9480" width="4.28515625" style="1" customWidth="1"/>
    <col min="9481" max="9481" width="25.140625" style="1" customWidth="1"/>
    <col min="9482" max="9482" width="0.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9" style="1" customWidth="1"/>
    <col min="9734" max="9734" width="24.28515625" style="1" customWidth="1"/>
    <col min="9735" max="9735" width="2" style="1" customWidth="1"/>
    <col min="9736" max="9736" width="4.28515625" style="1" customWidth="1"/>
    <col min="9737" max="9737" width="25.140625" style="1" customWidth="1"/>
    <col min="9738" max="9738" width="0.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9" style="1" customWidth="1"/>
    <col min="9990" max="9990" width="24.28515625" style="1" customWidth="1"/>
    <col min="9991" max="9991" width="2" style="1" customWidth="1"/>
    <col min="9992" max="9992" width="4.28515625" style="1" customWidth="1"/>
    <col min="9993" max="9993" width="25.140625" style="1" customWidth="1"/>
    <col min="9994" max="9994" width="0.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9" style="1" customWidth="1"/>
    <col min="10246" max="10246" width="24.28515625" style="1" customWidth="1"/>
    <col min="10247" max="10247" width="2" style="1" customWidth="1"/>
    <col min="10248" max="10248" width="4.28515625" style="1" customWidth="1"/>
    <col min="10249" max="10249" width="25.140625" style="1" customWidth="1"/>
    <col min="10250" max="10250" width="0.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9" style="1" customWidth="1"/>
    <col min="10502" max="10502" width="24.28515625" style="1" customWidth="1"/>
    <col min="10503" max="10503" width="2" style="1" customWidth="1"/>
    <col min="10504" max="10504" width="4.28515625" style="1" customWidth="1"/>
    <col min="10505" max="10505" width="25.140625" style="1" customWidth="1"/>
    <col min="10506" max="10506" width="0.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9" style="1" customWidth="1"/>
    <col min="10758" max="10758" width="24.28515625" style="1" customWidth="1"/>
    <col min="10759" max="10759" width="2" style="1" customWidth="1"/>
    <col min="10760" max="10760" width="4.28515625" style="1" customWidth="1"/>
    <col min="10761" max="10761" width="25.140625" style="1" customWidth="1"/>
    <col min="10762" max="10762" width="0.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9" style="1" customWidth="1"/>
    <col min="11014" max="11014" width="24.28515625" style="1" customWidth="1"/>
    <col min="11015" max="11015" width="2" style="1" customWidth="1"/>
    <col min="11016" max="11016" width="4.28515625" style="1" customWidth="1"/>
    <col min="11017" max="11017" width="25.140625" style="1" customWidth="1"/>
    <col min="11018" max="11018" width="0.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9" style="1" customWidth="1"/>
    <col min="11270" max="11270" width="24.28515625" style="1" customWidth="1"/>
    <col min="11271" max="11271" width="2" style="1" customWidth="1"/>
    <col min="11272" max="11272" width="4.28515625" style="1" customWidth="1"/>
    <col min="11273" max="11273" width="25.140625" style="1" customWidth="1"/>
    <col min="11274" max="11274" width="0.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9" style="1" customWidth="1"/>
    <col min="11526" max="11526" width="24.28515625" style="1" customWidth="1"/>
    <col min="11527" max="11527" width="2" style="1" customWidth="1"/>
    <col min="11528" max="11528" width="4.28515625" style="1" customWidth="1"/>
    <col min="11529" max="11529" width="25.140625" style="1" customWidth="1"/>
    <col min="11530" max="11530" width="0.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9" style="1" customWidth="1"/>
    <col min="11782" max="11782" width="24.28515625" style="1" customWidth="1"/>
    <col min="11783" max="11783" width="2" style="1" customWidth="1"/>
    <col min="11784" max="11784" width="4.28515625" style="1" customWidth="1"/>
    <col min="11785" max="11785" width="25.140625" style="1" customWidth="1"/>
    <col min="11786" max="11786" width="0.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9" style="1" customWidth="1"/>
    <col min="12038" max="12038" width="24.28515625" style="1" customWidth="1"/>
    <col min="12039" max="12039" width="2" style="1" customWidth="1"/>
    <col min="12040" max="12040" width="4.28515625" style="1" customWidth="1"/>
    <col min="12041" max="12041" width="25.140625" style="1" customWidth="1"/>
    <col min="12042" max="12042" width="0.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9" style="1" customWidth="1"/>
    <col min="12294" max="12294" width="24.28515625" style="1" customWidth="1"/>
    <col min="12295" max="12295" width="2" style="1" customWidth="1"/>
    <col min="12296" max="12296" width="4.28515625" style="1" customWidth="1"/>
    <col min="12297" max="12297" width="25.140625" style="1" customWidth="1"/>
    <col min="12298" max="12298" width="0.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9" style="1" customWidth="1"/>
    <col min="12550" max="12550" width="24.28515625" style="1" customWidth="1"/>
    <col min="12551" max="12551" width="2" style="1" customWidth="1"/>
    <col min="12552" max="12552" width="4.28515625" style="1" customWidth="1"/>
    <col min="12553" max="12553" width="25.140625" style="1" customWidth="1"/>
    <col min="12554" max="12554" width="0.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9" style="1" customWidth="1"/>
    <col min="12806" max="12806" width="24.28515625" style="1" customWidth="1"/>
    <col min="12807" max="12807" width="2" style="1" customWidth="1"/>
    <col min="12808" max="12808" width="4.28515625" style="1" customWidth="1"/>
    <col min="12809" max="12809" width="25.140625" style="1" customWidth="1"/>
    <col min="12810" max="12810" width="0.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9" style="1" customWidth="1"/>
    <col min="13062" max="13062" width="24.28515625" style="1" customWidth="1"/>
    <col min="13063" max="13063" width="2" style="1" customWidth="1"/>
    <col min="13064" max="13064" width="4.28515625" style="1" customWidth="1"/>
    <col min="13065" max="13065" width="25.140625" style="1" customWidth="1"/>
    <col min="13066" max="13066" width="0.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9" style="1" customWidth="1"/>
    <col min="13318" max="13318" width="24.28515625" style="1" customWidth="1"/>
    <col min="13319" max="13319" width="2" style="1" customWidth="1"/>
    <col min="13320" max="13320" width="4.28515625" style="1" customWidth="1"/>
    <col min="13321" max="13321" width="25.140625" style="1" customWidth="1"/>
    <col min="13322" max="13322" width="0.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9" style="1" customWidth="1"/>
    <col min="13574" max="13574" width="24.28515625" style="1" customWidth="1"/>
    <col min="13575" max="13575" width="2" style="1" customWidth="1"/>
    <col min="13576" max="13576" width="4.28515625" style="1" customWidth="1"/>
    <col min="13577" max="13577" width="25.140625" style="1" customWidth="1"/>
    <col min="13578" max="13578" width="0.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9" style="1" customWidth="1"/>
    <col min="13830" max="13830" width="24.28515625" style="1" customWidth="1"/>
    <col min="13831" max="13831" width="2" style="1" customWidth="1"/>
    <col min="13832" max="13832" width="4.28515625" style="1" customWidth="1"/>
    <col min="13833" max="13833" width="25.140625" style="1" customWidth="1"/>
    <col min="13834" max="13834" width="0.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9" style="1" customWidth="1"/>
    <col min="14086" max="14086" width="24.28515625" style="1" customWidth="1"/>
    <col min="14087" max="14087" width="2" style="1" customWidth="1"/>
    <col min="14088" max="14088" width="4.28515625" style="1" customWidth="1"/>
    <col min="14089" max="14089" width="25.140625" style="1" customWidth="1"/>
    <col min="14090" max="14090" width="0.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9" style="1" customWidth="1"/>
    <col min="14342" max="14342" width="24.28515625" style="1" customWidth="1"/>
    <col min="14343" max="14343" width="2" style="1" customWidth="1"/>
    <col min="14344" max="14344" width="4.28515625" style="1" customWidth="1"/>
    <col min="14345" max="14345" width="25.140625" style="1" customWidth="1"/>
    <col min="14346" max="14346" width="0.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9" style="1" customWidth="1"/>
    <col min="14598" max="14598" width="24.28515625" style="1" customWidth="1"/>
    <col min="14599" max="14599" width="2" style="1" customWidth="1"/>
    <col min="14600" max="14600" width="4.28515625" style="1" customWidth="1"/>
    <col min="14601" max="14601" width="25.140625" style="1" customWidth="1"/>
    <col min="14602" max="14602" width="0.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9" style="1" customWidth="1"/>
    <col min="14854" max="14854" width="24.28515625" style="1" customWidth="1"/>
    <col min="14855" max="14855" width="2" style="1" customWidth="1"/>
    <col min="14856" max="14856" width="4.28515625" style="1" customWidth="1"/>
    <col min="14857" max="14857" width="25.140625" style="1" customWidth="1"/>
    <col min="14858" max="14858" width="0.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9" style="1" customWidth="1"/>
    <col min="15110" max="15110" width="24.28515625" style="1" customWidth="1"/>
    <col min="15111" max="15111" width="2" style="1" customWidth="1"/>
    <col min="15112" max="15112" width="4.28515625" style="1" customWidth="1"/>
    <col min="15113" max="15113" width="25.140625" style="1" customWidth="1"/>
    <col min="15114" max="15114" width="0.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9" style="1" customWidth="1"/>
    <col min="15366" max="15366" width="24.28515625" style="1" customWidth="1"/>
    <col min="15367" max="15367" width="2" style="1" customWidth="1"/>
    <col min="15368" max="15368" width="4.28515625" style="1" customWidth="1"/>
    <col min="15369" max="15369" width="25.140625" style="1" customWidth="1"/>
    <col min="15370" max="15370" width="0.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9" style="1" customWidth="1"/>
    <col min="15622" max="15622" width="24.28515625" style="1" customWidth="1"/>
    <col min="15623" max="15623" width="2" style="1" customWidth="1"/>
    <col min="15624" max="15624" width="4.28515625" style="1" customWidth="1"/>
    <col min="15625" max="15625" width="25.140625" style="1" customWidth="1"/>
    <col min="15626" max="15626" width="0.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9" style="1" customWidth="1"/>
    <col min="15878" max="15878" width="24.28515625" style="1" customWidth="1"/>
    <col min="15879" max="15879" width="2" style="1" customWidth="1"/>
    <col min="15880" max="15880" width="4.28515625" style="1" customWidth="1"/>
    <col min="15881" max="15881" width="25.140625" style="1" customWidth="1"/>
    <col min="15882" max="15882" width="0.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9" style="1" customWidth="1"/>
    <col min="16134" max="16134" width="24.28515625" style="1" customWidth="1"/>
    <col min="16135" max="16135" width="2" style="1" customWidth="1"/>
    <col min="16136" max="16136" width="4.28515625" style="1" customWidth="1"/>
    <col min="16137" max="16137" width="25.140625" style="1" customWidth="1"/>
    <col min="16138" max="16138" width="0.42578125" style="1" customWidth="1"/>
    <col min="16139" max="16139" width="2.28515625" style="1" customWidth="1"/>
    <col min="16140" max="16384" width="9.140625" style="1"/>
  </cols>
  <sheetData>
    <row r="1" spans="2:10" ht="14.25" customHeight="1" x14ac:dyDescent="0.25">
      <c r="B1" s="67"/>
      <c r="C1" s="67"/>
      <c r="D1" s="68" t="s">
        <v>75</v>
      </c>
      <c r="E1" s="68"/>
      <c r="F1" s="68"/>
      <c r="G1" s="69" t="s">
        <v>72</v>
      </c>
      <c r="H1" s="69"/>
      <c r="I1" s="69"/>
      <c r="J1" s="69"/>
    </row>
    <row r="2" spans="2:10" ht="14.25" customHeight="1" x14ac:dyDescent="0.25">
      <c r="B2" s="67"/>
      <c r="C2" s="67"/>
      <c r="D2" s="68"/>
      <c r="E2" s="68"/>
      <c r="F2" s="68"/>
      <c r="G2" s="69" t="s">
        <v>76</v>
      </c>
      <c r="H2" s="69"/>
      <c r="I2" s="69"/>
      <c r="J2" s="69"/>
    </row>
    <row r="3" spans="2:10" ht="14.25" customHeight="1" x14ac:dyDescent="0.25">
      <c r="B3" s="67"/>
      <c r="C3" s="67"/>
      <c r="D3" s="68"/>
      <c r="E3" s="68"/>
      <c r="F3" s="68"/>
      <c r="G3" s="69" t="s">
        <v>59</v>
      </c>
      <c r="H3" s="69"/>
      <c r="I3" s="69"/>
      <c r="J3" s="69"/>
    </row>
    <row r="4" spans="2:10" ht="14.25" customHeight="1" x14ac:dyDescent="0.25">
      <c r="B4" s="67"/>
      <c r="C4" s="67"/>
      <c r="D4" s="68"/>
      <c r="E4" s="68"/>
      <c r="F4" s="68"/>
      <c r="G4" s="69" t="s">
        <v>60</v>
      </c>
      <c r="H4" s="69"/>
      <c r="I4" s="69"/>
      <c r="J4" s="69"/>
    </row>
    <row r="5" spans="2:10" ht="14.25" customHeight="1" x14ac:dyDescent="0.25">
      <c r="B5" s="67"/>
      <c r="C5" s="67"/>
      <c r="D5" s="68"/>
      <c r="E5" s="68"/>
      <c r="F5" s="68"/>
      <c r="G5" s="69" t="s">
        <v>61</v>
      </c>
      <c r="H5" s="69"/>
      <c r="I5" s="69"/>
      <c r="J5" s="69"/>
    </row>
    <row r="6" spans="2:10" ht="14.25" customHeight="1" thickBot="1" x14ac:dyDescent="0.3"/>
    <row r="7" spans="2:10" ht="14.25" customHeight="1" x14ac:dyDescent="0.25">
      <c r="B7" s="2"/>
      <c r="C7" s="72" t="s">
        <v>0</v>
      </c>
      <c r="D7" s="72"/>
      <c r="E7" s="72"/>
      <c r="F7" s="72"/>
      <c r="G7" s="72"/>
      <c r="H7" s="72"/>
      <c r="I7" s="72"/>
      <c r="J7" s="3"/>
    </row>
    <row r="8" spans="2:10" ht="14.25" customHeight="1" thickBot="1" x14ac:dyDescent="0.3">
      <c r="B8" s="4"/>
      <c r="C8" s="73" t="s">
        <v>73</v>
      </c>
      <c r="D8" s="73"/>
      <c r="E8" s="73"/>
      <c r="F8" s="73"/>
      <c r="G8" s="73"/>
      <c r="H8" s="73"/>
      <c r="I8" s="73"/>
      <c r="J8" s="5"/>
    </row>
    <row r="9" spans="2:10" ht="14.25" customHeight="1" x14ac:dyDescent="0.25">
      <c r="B9" s="2"/>
      <c r="C9" s="74"/>
      <c r="D9" s="74"/>
      <c r="E9" s="74"/>
      <c r="F9" s="74"/>
      <c r="G9" s="74"/>
      <c r="H9" s="74"/>
      <c r="I9" s="74"/>
      <c r="J9" s="3"/>
    </row>
    <row r="10" spans="2:10" ht="14.25" customHeight="1" x14ac:dyDescent="0.25">
      <c r="B10" s="6"/>
      <c r="C10" s="81" t="s">
        <v>1</v>
      </c>
      <c r="D10" s="77" t="s">
        <v>53</v>
      </c>
      <c r="E10" s="78"/>
      <c r="F10" s="8" t="s">
        <v>2</v>
      </c>
      <c r="G10" s="71" t="s">
        <v>74</v>
      </c>
      <c r="H10" s="71"/>
      <c r="I10" s="71"/>
      <c r="J10" s="9"/>
    </row>
    <row r="11" spans="2:10" ht="14.25" customHeight="1" x14ac:dyDescent="0.25">
      <c r="B11" s="6"/>
      <c r="C11" s="82"/>
      <c r="D11" s="79"/>
      <c r="E11" s="80"/>
      <c r="F11" s="8" t="s">
        <v>4</v>
      </c>
      <c r="G11" s="71">
        <v>1</v>
      </c>
      <c r="H11" s="71"/>
      <c r="I11" s="71"/>
      <c r="J11" s="9"/>
    </row>
    <row r="12" spans="2:10" ht="14.25" customHeight="1" x14ac:dyDescent="0.3">
      <c r="B12" s="6"/>
      <c r="C12" s="7" t="s">
        <v>3</v>
      </c>
      <c r="D12" s="70"/>
      <c r="E12" s="70"/>
      <c r="F12" s="76"/>
      <c r="G12" s="76"/>
      <c r="H12" s="75"/>
      <c r="I12" s="75"/>
      <c r="J12" s="9"/>
    </row>
    <row r="13" spans="2:10" ht="14.25" customHeight="1" x14ac:dyDescent="0.25">
      <c r="B13" s="6"/>
      <c r="C13" s="7" t="s">
        <v>5</v>
      </c>
      <c r="D13" s="70"/>
      <c r="E13" s="70"/>
      <c r="F13" s="76" t="s">
        <v>6</v>
      </c>
      <c r="G13" s="76"/>
      <c r="H13" s="85">
        <v>43226</v>
      </c>
      <c r="I13" s="85"/>
      <c r="J13" s="9"/>
    </row>
    <row r="14" spans="2:10" ht="14.25" customHeight="1" x14ac:dyDescent="0.25">
      <c r="B14" s="6"/>
      <c r="C14" s="7" t="s">
        <v>7</v>
      </c>
      <c r="D14" s="70"/>
      <c r="E14" s="70"/>
      <c r="F14" s="87"/>
      <c r="G14" s="87"/>
      <c r="H14" s="86"/>
      <c r="I14" s="86"/>
      <c r="J14" s="9"/>
    </row>
    <row r="15" spans="2:10" ht="14.25" customHeight="1" x14ac:dyDescent="0.25">
      <c r="B15" s="6"/>
      <c r="C15" s="7" t="s">
        <v>8</v>
      </c>
      <c r="D15" s="83">
        <v>30</v>
      </c>
      <c r="E15" s="84"/>
      <c r="F15" s="76" t="s">
        <v>70</v>
      </c>
      <c r="G15" s="76"/>
      <c r="H15" s="86">
        <v>22</v>
      </c>
      <c r="I15" s="86"/>
      <c r="J15" s="9"/>
    </row>
    <row r="16" spans="2:10" ht="14.25" customHeight="1" x14ac:dyDescent="0.25">
      <c r="B16" s="6"/>
      <c r="C16" s="7" t="s">
        <v>9</v>
      </c>
      <c r="D16" s="88" t="s">
        <v>54</v>
      </c>
      <c r="E16" s="89"/>
      <c r="F16" s="81" t="s">
        <v>10</v>
      </c>
      <c r="G16" s="90"/>
      <c r="H16" s="91"/>
      <c r="I16" s="92"/>
      <c r="J16" s="9"/>
    </row>
    <row r="17" spans="2:12" ht="14.25" customHeight="1" x14ac:dyDescent="0.25">
      <c r="B17" s="6"/>
      <c r="C17" s="7" t="s">
        <v>11</v>
      </c>
      <c r="D17" s="96">
        <f>(I63)</f>
        <v>1181.9246666666668</v>
      </c>
      <c r="E17" s="89"/>
      <c r="F17" s="82"/>
      <c r="G17" s="93"/>
      <c r="H17" s="94"/>
      <c r="I17" s="95"/>
      <c r="J17" s="9"/>
    </row>
    <row r="18" spans="2:12" ht="21.75" customHeight="1" x14ac:dyDescent="0.25">
      <c r="B18" s="6"/>
      <c r="C18" s="7" t="s">
        <v>12</v>
      </c>
      <c r="D18" s="97" t="s">
        <v>55</v>
      </c>
      <c r="E18" s="98"/>
      <c r="F18" s="99" t="s">
        <v>13</v>
      </c>
      <c r="G18" s="101" t="s">
        <v>56</v>
      </c>
      <c r="H18" s="102"/>
      <c r="I18" s="103"/>
      <c r="J18" s="9"/>
    </row>
    <row r="19" spans="2:12" ht="25.5" customHeight="1" x14ac:dyDescent="0.25">
      <c r="B19" s="6"/>
      <c r="C19" s="7" t="s">
        <v>14</v>
      </c>
      <c r="D19" s="97" t="s">
        <v>57</v>
      </c>
      <c r="E19" s="98"/>
      <c r="F19" s="100"/>
      <c r="G19" s="104" t="s">
        <v>58</v>
      </c>
      <c r="H19" s="105"/>
      <c r="I19" s="106"/>
      <c r="J19" s="9"/>
    </row>
    <row r="20" spans="2:12" ht="14.25" customHeight="1" x14ac:dyDescent="0.25">
      <c r="B20" s="6"/>
      <c r="C20" s="108"/>
      <c r="D20" s="108"/>
      <c r="E20" s="108"/>
      <c r="F20" s="108"/>
      <c r="G20" s="108"/>
      <c r="H20" s="108"/>
      <c r="I20" s="108"/>
      <c r="J20" s="9"/>
    </row>
    <row r="21" spans="2:12" ht="14.25" customHeight="1" x14ac:dyDescent="0.25">
      <c r="B21" s="6"/>
      <c r="C21" s="109" t="s">
        <v>15</v>
      </c>
      <c r="D21" s="109"/>
      <c r="E21" s="109"/>
      <c r="F21" s="109"/>
      <c r="G21" s="109"/>
      <c r="H21" s="109"/>
      <c r="I21" s="109"/>
      <c r="J21" s="9"/>
    </row>
    <row r="22" spans="2:12" ht="25.5" customHeight="1" x14ac:dyDescent="0.25">
      <c r="B22" s="6"/>
      <c r="C22" s="10" t="s">
        <v>16</v>
      </c>
      <c r="D22" s="107" t="s">
        <v>17</v>
      </c>
      <c r="E22" s="107"/>
      <c r="F22" s="107" t="s">
        <v>18</v>
      </c>
      <c r="G22" s="107"/>
      <c r="H22" s="107" t="s">
        <v>19</v>
      </c>
      <c r="I22" s="107"/>
      <c r="J22" s="9"/>
    </row>
    <row r="23" spans="2:12" ht="25.5" customHeight="1" x14ac:dyDescent="0.25">
      <c r="B23" s="6"/>
      <c r="C23" s="57"/>
      <c r="D23" s="58"/>
      <c r="E23" s="59"/>
      <c r="F23" s="58" t="s">
        <v>62</v>
      </c>
      <c r="G23" s="59"/>
      <c r="H23" s="58"/>
      <c r="I23" s="59"/>
      <c r="J23" s="9"/>
    </row>
    <row r="24" spans="2:12" ht="14.25" customHeight="1" x14ac:dyDescent="0.25">
      <c r="B24" s="6"/>
      <c r="C24" s="11" t="s">
        <v>20</v>
      </c>
      <c r="D24" s="12">
        <v>66.599999999999994</v>
      </c>
      <c r="E24" s="13"/>
      <c r="F24" s="14">
        <f>(D24/D15)*H15</f>
        <v>48.839999999999996</v>
      </c>
      <c r="G24" s="16"/>
      <c r="H24" s="15"/>
      <c r="I24" s="16">
        <f>D24-F24</f>
        <v>17.759999999999998</v>
      </c>
      <c r="J24" s="9"/>
      <c r="L24" s="17"/>
    </row>
    <row r="25" spans="2:12" ht="14.25" customHeight="1" x14ac:dyDescent="0.25">
      <c r="B25" s="6"/>
      <c r="C25" s="18" t="s">
        <v>21</v>
      </c>
      <c r="D25" s="12">
        <v>1205.27</v>
      </c>
      <c r="E25" s="13"/>
      <c r="F25" s="14">
        <f>(D25/D15)*H15</f>
        <v>883.86466666666661</v>
      </c>
      <c r="G25" s="16"/>
      <c r="H25" s="15"/>
      <c r="I25" s="16">
        <f t="shared" ref="I25:I38" si="0">D25-F25</f>
        <v>321.40533333333337</v>
      </c>
      <c r="J25" s="9"/>
      <c r="L25" s="17"/>
    </row>
    <row r="26" spans="2:12" ht="14.25" customHeight="1" x14ac:dyDescent="0.25">
      <c r="B26" s="6"/>
      <c r="C26" s="18" t="s">
        <v>22</v>
      </c>
      <c r="D26" s="12">
        <v>4.62</v>
      </c>
      <c r="E26" s="13"/>
      <c r="F26" s="14">
        <f>(D26/D15)*H15</f>
        <v>3.3879999999999999</v>
      </c>
      <c r="G26" s="16"/>
      <c r="H26" s="15"/>
      <c r="I26" s="16">
        <f t="shared" si="0"/>
        <v>1.2320000000000002</v>
      </c>
      <c r="J26" s="9"/>
    </row>
    <row r="27" spans="2:12" ht="14.25" customHeight="1" x14ac:dyDescent="0.25">
      <c r="B27" s="6"/>
      <c r="C27" s="18" t="s">
        <v>23</v>
      </c>
      <c r="D27" s="12">
        <v>177.1</v>
      </c>
      <c r="E27" s="13"/>
      <c r="F27" s="14">
        <f>(D27/D15)*H15</f>
        <v>129.87333333333333</v>
      </c>
      <c r="G27" s="16"/>
      <c r="H27" s="15"/>
      <c r="I27" s="16">
        <f t="shared" si="0"/>
        <v>47.226666666666659</v>
      </c>
      <c r="J27" s="9"/>
    </row>
    <row r="28" spans="2:12" ht="14.25" customHeight="1" x14ac:dyDescent="0.25">
      <c r="B28" s="6"/>
      <c r="C28" s="18" t="s">
        <v>24</v>
      </c>
      <c r="D28" s="12">
        <v>0</v>
      </c>
      <c r="E28" s="13"/>
      <c r="F28" s="14">
        <f>(D28/D15)*H15</f>
        <v>0</v>
      </c>
      <c r="G28" s="16"/>
      <c r="H28" s="15"/>
      <c r="I28" s="16">
        <f t="shared" si="0"/>
        <v>0</v>
      </c>
      <c r="J28" s="9"/>
    </row>
    <row r="29" spans="2:12" ht="14.25" customHeight="1" x14ac:dyDescent="0.25">
      <c r="B29" s="6"/>
      <c r="C29" s="18" t="s">
        <v>64</v>
      </c>
      <c r="D29" s="12">
        <v>100</v>
      </c>
      <c r="E29" s="13"/>
      <c r="F29" s="14">
        <f>(D29/D15)*H15</f>
        <v>73.333333333333343</v>
      </c>
      <c r="G29" s="16"/>
      <c r="H29" s="15"/>
      <c r="I29" s="16">
        <f t="shared" si="0"/>
        <v>26.666666666666657</v>
      </c>
      <c r="J29" s="9"/>
    </row>
    <row r="30" spans="2:12" ht="14.25" customHeight="1" x14ac:dyDescent="0.25">
      <c r="B30" s="6"/>
      <c r="C30" s="18" t="s">
        <v>25</v>
      </c>
      <c r="D30" s="12">
        <v>45</v>
      </c>
      <c r="E30" s="13"/>
      <c r="F30" s="14">
        <f>(D30/D15)*H16</f>
        <v>0</v>
      </c>
      <c r="G30" s="16"/>
      <c r="H30" s="15"/>
      <c r="I30" s="16">
        <f t="shared" si="0"/>
        <v>45</v>
      </c>
      <c r="J30" s="9"/>
    </row>
    <row r="31" spans="2:12" ht="14.25" customHeight="1" x14ac:dyDescent="0.25">
      <c r="B31" s="6"/>
      <c r="C31" s="18" t="s">
        <v>26</v>
      </c>
      <c r="D31" s="12">
        <v>0</v>
      </c>
      <c r="E31" s="13"/>
      <c r="F31" s="14">
        <f>SUM(D31)</f>
        <v>0</v>
      </c>
      <c r="G31" s="16"/>
      <c r="H31" s="15"/>
      <c r="I31" s="16">
        <f t="shared" si="0"/>
        <v>0</v>
      </c>
      <c r="J31" s="9"/>
    </row>
    <row r="32" spans="2:12" ht="14.25" customHeight="1" x14ac:dyDescent="0.25">
      <c r="B32" s="6"/>
      <c r="C32" s="18" t="s">
        <v>27</v>
      </c>
      <c r="D32" s="12">
        <v>0</v>
      </c>
      <c r="E32" s="13"/>
      <c r="F32" s="14">
        <f>(D32/D15)*H15</f>
        <v>0</v>
      </c>
      <c r="G32" s="16"/>
      <c r="H32" s="15"/>
      <c r="I32" s="16">
        <f t="shared" si="0"/>
        <v>0</v>
      </c>
      <c r="J32" s="9"/>
    </row>
    <row r="33" spans="2:14" ht="14.25" customHeight="1" x14ac:dyDescent="0.25">
      <c r="B33" s="6"/>
      <c r="C33" s="18" t="s">
        <v>28</v>
      </c>
      <c r="D33" s="12">
        <v>0</v>
      </c>
      <c r="E33" s="13"/>
      <c r="F33" s="14">
        <f>(D33/D15)*H15</f>
        <v>0</v>
      </c>
      <c r="G33" s="16"/>
      <c r="H33" s="15"/>
      <c r="I33" s="16">
        <f t="shared" si="0"/>
        <v>0</v>
      </c>
      <c r="J33" s="9"/>
    </row>
    <row r="34" spans="2:14" ht="14.25" customHeight="1" x14ac:dyDescent="0.25">
      <c r="B34" s="6"/>
      <c r="C34" s="18" t="s">
        <v>29</v>
      </c>
      <c r="D34" s="12">
        <v>0</v>
      </c>
      <c r="E34" s="13"/>
      <c r="F34" s="14">
        <f>(D34/D15)*H15</f>
        <v>0</v>
      </c>
      <c r="G34" s="16"/>
      <c r="H34" s="15"/>
      <c r="I34" s="16">
        <f t="shared" si="0"/>
        <v>0</v>
      </c>
      <c r="J34" s="9"/>
    </row>
    <row r="35" spans="2:14" ht="14.25" customHeight="1" x14ac:dyDescent="0.25">
      <c r="B35" s="6"/>
      <c r="C35" s="18" t="s">
        <v>30</v>
      </c>
      <c r="D35" s="12">
        <v>0</v>
      </c>
      <c r="E35" s="13"/>
      <c r="F35" s="14">
        <f>(D35/D15*H15)</f>
        <v>0</v>
      </c>
      <c r="G35" s="16"/>
      <c r="H35" s="15"/>
      <c r="I35" s="16">
        <f t="shared" si="0"/>
        <v>0</v>
      </c>
      <c r="J35" s="9"/>
    </row>
    <row r="36" spans="2:14" ht="14.25" customHeight="1" x14ac:dyDescent="0.25">
      <c r="B36" s="6"/>
      <c r="C36" s="18" t="s">
        <v>31</v>
      </c>
      <c r="D36" s="12">
        <v>0</v>
      </c>
      <c r="E36" s="13"/>
      <c r="F36" s="14">
        <f>(D36/D15)*H15</f>
        <v>0</v>
      </c>
      <c r="G36" s="16"/>
      <c r="H36" s="15"/>
      <c r="I36" s="16">
        <f t="shared" si="0"/>
        <v>0</v>
      </c>
      <c r="J36" s="9"/>
    </row>
    <row r="37" spans="2:14" ht="14.25" customHeight="1" x14ac:dyDescent="0.25">
      <c r="B37" s="6"/>
      <c r="C37" s="18" t="s">
        <v>32</v>
      </c>
      <c r="D37" s="12">
        <v>482.78</v>
      </c>
      <c r="E37" s="13"/>
      <c r="F37" s="14">
        <f>(D37/D15)*H15</f>
        <v>354.03866666666664</v>
      </c>
      <c r="G37" s="16"/>
      <c r="H37" s="15"/>
      <c r="I37" s="16">
        <f t="shared" si="0"/>
        <v>128.74133333333333</v>
      </c>
      <c r="J37" s="9"/>
    </row>
    <row r="38" spans="2:14" ht="14.25" customHeight="1" x14ac:dyDescent="0.25">
      <c r="B38" s="6"/>
      <c r="C38" s="18" t="s">
        <v>33</v>
      </c>
      <c r="D38" s="12">
        <v>60.96</v>
      </c>
      <c r="E38" s="13"/>
      <c r="F38" s="14">
        <f>(D38/D15)*H15</f>
        <v>44.704000000000001</v>
      </c>
      <c r="G38" s="16"/>
      <c r="H38" s="15"/>
      <c r="I38" s="16">
        <f t="shared" si="0"/>
        <v>16.256</v>
      </c>
      <c r="J38" s="9"/>
      <c r="K38" s="19"/>
    </row>
    <row r="39" spans="2:14" ht="14.25" customHeight="1" x14ac:dyDescent="0.25">
      <c r="B39" s="6"/>
      <c r="C39" s="18" t="s">
        <v>71</v>
      </c>
      <c r="D39" s="12">
        <v>109.66</v>
      </c>
      <c r="E39" s="13"/>
      <c r="F39" s="14">
        <f>(D39)</f>
        <v>109.66</v>
      </c>
      <c r="G39" s="16"/>
      <c r="H39" s="15"/>
      <c r="I39" s="16">
        <f t="shared" ref="I39:I41" si="1">D39-F39-G39</f>
        <v>0</v>
      </c>
      <c r="J39" s="9"/>
    </row>
    <row r="40" spans="2:14" ht="14.25" customHeight="1" x14ac:dyDescent="0.25">
      <c r="B40" s="6"/>
      <c r="C40" s="18" t="s">
        <v>63</v>
      </c>
      <c r="D40" s="12">
        <v>700</v>
      </c>
      <c r="E40" s="13"/>
      <c r="F40" s="14">
        <f>(D40/D15)*H15</f>
        <v>513.33333333333326</v>
      </c>
      <c r="G40" s="16"/>
      <c r="H40" s="15"/>
      <c r="I40" s="16">
        <f t="shared" si="1"/>
        <v>186.66666666666674</v>
      </c>
      <c r="J40" s="9"/>
    </row>
    <row r="41" spans="2:14" ht="14.25" customHeight="1" x14ac:dyDescent="0.25">
      <c r="B41" s="6"/>
      <c r="C41" s="18" t="s">
        <v>34</v>
      </c>
      <c r="D41" s="12">
        <v>760.74</v>
      </c>
      <c r="E41" s="13"/>
      <c r="F41" s="14">
        <f>(D41/D15)*H15</f>
        <v>557.87599999999998</v>
      </c>
      <c r="G41" s="16"/>
      <c r="H41" s="15"/>
      <c r="I41" s="16">
        <f t="shared" si="1"/>
        <v>202.86400000000003</v>
      </c>
      <c r="J41" s="9"/>
    </row>
    <row r="42" spans="2:14" ht="14.25" customHeight="1" x14ac:dyDescent="0.25">
      <c r="B42" s="6"/>
      <c r="C42" s="20" t="s">
        <v>35</v>
      </c>
      <c r="D42" s="21">
        <f>SUM(D24:D41)</f>
        <v>3712.7299999999996</v>
      </c>
      <c r="E42" s="22"/>
      <c r="F42" s="21">
        <f>SUM(F24:F41)</f>
        <v>2718.9113333333335</v>
      </c>
      <c r="G42" s="24"/>
      <c r="H42" s="23"/>
      <c r="I42" s="24">
        <f>SUM(I24:I41)</f>
        <v>993.81866666666667</v>
      </c>
      <c r="J42" s="9"/>
    </row>
    <row r="43" spans="2:14" ht="14.25" customHeight="1" x14ac:dyDescent="0.25">
      <c r="B43" s="6"/>
      <c r="C43" s="110"/>
      <c r="D43" s="110"/>
      <c r="E43" s="110"/>
      <c r="F43" s="110"/>
      <c r="G43" s="110"/>
      <c r="H43" s="110"/>
      <c r="I43" s="110"/>
      <c r="J43" s="9"/>
      <c r="N43" s="25"/>
    </row>
    <row r="44" spans="2:14" ht="14.25" customHeight="1" x14ac:dyDescent="0.25">
      <c r="B44" s="6"/>
      <c r="C44" s="111" t="s">
        <v>36</v>
      </c>
      <c r="D44" s="111"/>
      <c r="E44" s="111"/>
      <c r="F44" s="111"/>
      <c r="G44" s="111"/>
      <c r="H44" s="111"/>
      <c r="I44" s="111"/>
      <c r="J44" s="9"/>
      <c r="N44" s="26"/>
    </row>
    <row r="45" spans="2:14" ht="14.25" customHeight="1" x14ac:dyDescent="0.25">
      <c r="B45" s="6"/>
      <c r="C45" s="10" t="s">
        <v>16</v>
      </c>
      <c r="D45" s="107" t="s">
        <v>37</v>
      </c>
      <c r="E45" s="107"/>
      <c r="F45" s="107" t="s">
        <v>38</v>
      </c>
      <c r="G45" s="107"/>
      <c r="H45" s="107" t="s">
        <v>19</v>
      </c>
      <c r="I45" s="107"/>
      <c r="J45" s="9"/>
    </row>
    <row r="46" spans="2:14" ht="14.25" customHeight="1" x14ac:dyDescent="0.25">
      <c r="B46" s="6"/>
      <c r="C46" s="18" t="s">
        <v>67</v>
      </c>
      <c r="D46" s="12">
        <v>243.58</v>
      </c>
      <c r="E46" s="16"/>
      <c r="F46" s="112"/>
      <c r="G46" s="113"/>
      <c r="H46" s="21"/>
      <c r="I46" s="16">
        <f>D46-F46</f>
        <v>243.58</v>
      </c>
      <c r="J46" s="9"/>
    </row>
    <row r="47" spans="2:14" ht="14.25" customHeight="1" x14ac:dyDescent="0.25">
      <c r="B47" s="6"/>
      <c r="C47" s="18" t="s">
        <v>68</v>
      </c>
      <c r="D47" s="12">
        <v>166.07</v>
      </c>
      <c r="E47" s="16"/>
      <c r="F47" s="112"/>
      <c r="G47" s="113"/>
      <c r="H47" s="21"/>
      <c r="I47" s="16">
        <f>D47-F47</f>
        <v>166.07</v>
      </c>
      <c r="J47" s="9"/>
    </row>
    <row r="48" spans="2:14" ht="14.25" customHeight="1" x14ac:dyDescent="0.25">
      <c r="B48" s="6"/>
      <c r="C48" s="20" t="s">
        <v>35</v>
      </c>
      <c r="D48" s="21">
        <f>SUM(D46:D47)</f>
        <v>409.65</v>
      </c>
      <c r="E48" s="22"/>
      <c r="F48" s="65">
        <f>SUM(F46:F47)</f>
        <v>0</v>
      </c>
      <c r="G48" s="66"/>
      <c r="H48" s="27"/>
      <c r="I48" s="24">
        <f>SUM(I46:I47)</f>
        <v>409.65</v>
      </c>
      <c r="J48" s="9"/>
    </row>
    <row r="49" spans="2:10" ht="14.25" customHeight="1" x14ac:dyDescent="0.25">
      <c r="B49" s="6"/>
      <c r="C49" s="20" t="s">
        <v>39</v>
      </c>
      <c r="D49" s="28">
        <f>(D42+D48)</f>
        <v>4122.3799999999992</v>
      </c>
      <c r="E49" s="29"/>
      <c r="F49" s="30"/>
      <c r="G49" s="29"/>
      <c r="H49" s="31"/>
      <c r="I49" s="30"/>
      <c r="J49" s="9"/>
    </row>
    <row r="50" spans="2:10" ht="14.25" customHeight="1" x14ac:dyDescent="0.25">
      <c r="B50" s="6"/>
      <c r="C50" s="111" t="s">
        <v>40</v>
      </c>
      <c r="D50" s="111"/>
      <c r="E50" s="111"/>
      <c r="F50" s="111"/>
      <c r="G50" s="111"/>
      <c r="H50" s="111"/>
      <c r="I50" s="111"/>
      <c r="J50" s="9"/>
    </row>
    <row r="51" spans="2:10" ht="14.25" customHeight="1" x14ac:dyDescent="0.25">
      <c r="B51" s="6"/>
      <c r="C51" s="10" t="s">
        <v>16</v>
      </c>
      <c r="D51" s="107" t="s">
        <v>41</v>
      </c>
      <c r="E51" s="107"/>
      <c r="F51" s="107" t="s">
        <v>42</v>
      </c>
      <c r="G51" s="107"/>
      <c r="H51" s="107" t="s">
        <v>19</v>
      </c>
      <c r="I51" s="107"/>
      <c r="J51" s="9"/>
    </row>
    <row r="52" spans="2:10" ht="14.25" customHeight="1" x14ac:dyDescent="0.25">
      <c r="B52" s="6"/>
      <c r="C52" s="18" t="s">
        <v>43</v>
      </c>
      <c r="D52" s="32">
        <v>89.02</v>
      </c>
      <c r="E52" s="33"/>
      <c r="F52" s="14">
        <f>(D52/D15)*H15</f>
        <v>65.281333333333336</v>
      </c>
      <c r="G52" s="33"/>
      <c r="H52" s="34"/>
      <c r="I52" s="16">
        <f>(D52-F52)</f>
        <v>23.73866666666666</v>
      </c>
      <c r="J52" s="9"/>
    </row>
    <row r="53" spans="2:10" ht="14.25" customHeight="1" x14ac:dyDescent="0.25">
      <c r="B53" s="6"/>
      <c r="C53" s="18" t="s">
        <v>44</v>
      </c>
      <c r="D53" s="12">
        <v>22.11</v>
      </c>
      <c r="E53" s="33"/>
      <c r="F53" s="14">
        <f>(D53/D15)*H15</f>
        <v>16.213999999999999</v>
      </c>
      <c r="G53" s="33"/>
      <c r="H53" s="34"/>
      <c r="I53" s="16">
        <f>(D53-F53)</f>
        <v>5.8960000000000008</v>
      </c>
      <c r="J53" s="9"/>
    </row>
    <row r="54" spans="2:10" ht="14.25" customHeight="1" x14ac:dyDescent="0.25">
      <c r="B54" s="6"/>
      <c r="C54" s="18" t="s">
        <v>66</v>
      </c>
      <c r="D54" s="12">
        <v>199.29</v>
      </c>
      <c r="E54" s="33"/>
      <c r="F54" s="14">
        <f>(D54/D15)*H15</f>
        <v>146.14599999999999</v>
      </c>
      <c r="G54" s="33"/>
      <c r="H54" s="34"/>
      <c r="I54" s="16">
        <f>(D54-F54)</f>
        <v>53.144000000000005</v>
      </c>
      <c r="J54" s="9"/>
    </row>
    <row r="55" spans="2:10" ht="14.25" customHeight="1" x14ac:dyDescent="0.25">
      <c r="B55" s="6"/>
      <c r="C55" s="60" t="s">
        <v>69</v>
      </c>
      <c r="D55" s="61">
        <v>110.72</v>
      </c>
      <c r="E55" s="62"/>
      <c r="F55" s="14">
        <f>(D55/D15)*H15</f>
        <v>81.194666666666663</v>
      </c>
      <c r="G55" s="62"/>
      <c r="H55" s="63"/>
      <c r="I55" s="16">
        <f>(D55-F55)</f>
        <v>29.525333333333336</v>
      </c>
      <c r="J55" s="9"/>
    </row>
    <row r="56" spans="2:10" ht="14.25" customHeight="1" x14ac:dyDescent="0.25">
      <c r="B56" s="6"/>
      <c r="C56" s="18" t="s">
        <v>67</v>
      </c>
      <c r="D56" s="64">
        <v>243.58</v>
      </c>
      <c r="E56" s="33"/>
      <c r="F56" s="14">
        <f>(D56/D15)*H15</f>
        <v>178.62533333333334</v>
      </c>
      <c r="G56" s="33"/>
      <c r="H56" s="34"/>
      <c r="I56" s="16">
        <f>(D56-F56)</f>
        <v>64.954666666666668</v>
      </c>
      <c r="J56" s="9"/>
    </row>
    <row r="57" spans="2:10" ht="14.25" customHeight="1" x14ac:dyDescent="0.25">
      <c r="B57" s="6"/>
      <c r="C57" s="18" t="s">
        <v>68</v>
      </c>
      <c r="D57" s="12">
        <v>166.07</v>
      </c>
      <c r="E57" s="33"/>
      <c r="F57" s="14">
        <f>(D57/D15)*H15</f>
        <v>121.78466666666667</v>
      </c>
      <c r="G57" s="33"/>
      <c r="H57" s="34"/>
      <c r="I57" s="16">
        <f t="shared" ref="I57:I58" si="2">(D57-F57)</f>
        <v>44.285333333333327</v>
      </c>
      <c r="J57" s="9"/>
    </row>
    <row r="58" spans="2:10" ht="14.25" customHeight="1" x14ac:dyDescent="0.25">
      <c r="B58" s="6"/>
      <c r="C58" s="60" t="s">
        <v>65</v>
      </c>
      <c r="D58" s="61">
        <v>100</v>
      </c>
      <c r="E58" s="62"/>
      <c r="F58" s="14">
        <f>D58</f>
        <v>100</v>
      </c>
      <c r="G58" s="62"/>
      <c r="H58" s="63"/>
      <c r="I58" s="16">
        <f t="shared" si="2"/>
        <v>0</v>
      </c>
      <c r="J58" s="9"/>
    </row>
    <row r="59" spans="2:10" ht="14.25" customHeight="1" x14ac:dyDescent="0.25">
      <c r="B59" s="6"/>
      <c r="C59" s="35" t="s">
        <v>35</v>
      </c>
      <c r="D59" s="36">
        <f>SUM(D52:D58)</f>
        <v>930.79</v>
      </c>
      <c r="E59" s="37"/>
      <c r="F59" s="36">
        <f>SUM(F52:F58)</f>
        <v>709.24599999999998</v>
      </c>
      <c r="G59" s="37"/>
      <c r="H59" s="38"/>
      <c r="I59" s="39">
        <f>SUM(I52:I58)</f>
        <v>221.54399999999998</v>
      </c>
      <c r="J59" s="9"/>
    </row>
    <row r="60" spans="2:10" ht="14.25" customHeight="1" x14ac:dyDescent="0.25">
      <c r="B60" s="6"/>
      <c r="C60" s="40"/>
      <c r="D60" s="41"/>
      <c r="E60" s="42"/>
      <c r="F60" s="41"/>
      <c r="G60" s="42"/>
      <c r="H60" s="43"/>
      <c r="I60" s="44"/>
      <c r="J60" s="9"/>
    </row>
    <row r="61" spans="2:10" ht="14.25" customHeight="1" x14ac:dyDescent="0.25">
      <c r="B61" s="6"/>
      <c r="C61" s="114"/>
      <c r="D61" s="114"/>
      <c r="E61" s="114"/>
      <c r="F61" s="114"/>
      <c r="G61" s="45"/>
      <c r="H61" s="46"/>
      <c r="I61" s="47"/>
      <c r="J61" s="9"/>
    </row>
    <row r="62" spans="2:10" ht="14.25" customHeight="1" x14ac:dyDescent="0.25">
      <c r="B62" s="6"/>
      <c r="C62" s="104" t="s">
        <v>45</v>
      </c>
      <c r="D62" s="105"/>
      <c r="E62" s="106"/>
      <c r="F62" s="48">
        <f>I42+I48</f>
        <v>1403.4686666666666</v>
      </c>
      <c r="G62" s="49"/>
      <c r="H62" s="49"/>
      <c r="I62" s="49"/>
      <c r="J62" s="9"/>
    </row>
    <row r="63" spans="2:10" ht="14.25" customHeight="1" x14ac:dyDescent="0.25">
      <c r="B63" s="6"/>
      <c r="C63" s="115" t="s">
        <v>46</v>
      </c>
      <c r="D63" s="115"/>
      <c r="E63" s="115"/>
      <c r="F63" s="115"/>
      <c r="G63" s="115"/>
      <c r="H63" s="115"/>
      <c r="I63" s="50">
        <f>F62-I59</f>
        <v>1181.9246666666668</v>
      </c>
      <c r="J63" s="51"/>
    </row>
    <row r="64" spans="2:10" ht="94.5" customHeight="1" x14ac:dyDescent="0.25">
      <c r="B64" s="6"/>
      <c r="C64" s="116" t="s">
        <v>47</v>
      </c>
      <c r="D64" s="117"/>
      <c r="E64" s="117"/>
      <c r="F64" s="117"/>
      <c r="G64" s="117"/>
      <c r="H64" s="117"/>
      <c r="I64" s="118"/>
      <c r="J64" s="51"/>
    </row>
    <row r="65" spans="2:10" ht="14.25" customHeight="1" x14ac:dyDescent="0.25">
      <c r="B65" s="6"/>
      <c r="C65" s="52"/>
      <c r="D65" s="119" t="s">
        <v>48</v>
      </c>
      <c r="E65" s="119"/>
      <c r="F65" s="52"/>
      <c r="G65" s="120" t="s">
        <v>49</v>
      </c>
      <c r="H65" s="120"/>
      <c r="I65" s="120"/>
      <c r="J65" s="9"/>
    </row>
    <row r="66" spans="2:10" ht="14.25" customHeight="1" x14ac:dyDescent="0.25">
      <c r="B66" s="6"/>
      <c r="C66" s="53" t="s">
        <v>50</v>
      </c>
      <c r="D66" s="121"/>
      <c r="E66" s="121"/>
      <c r="F66" s="54"/>
      <c r="G66" s="121"/>
      <c r="H66" s="121"/>
      <c r="I66" s="121"/>
      <c r="J66" s="9"/>
    </row>
    <row r="67" spans="2:10" ht="14.25" customHeight="1" x14ac:dyDescent="0.25">
      <c r="B67" s="6"/>
      <c r="C67" s="53" t="s">
        <v>51</v>
      </c>
      <c r="D67" s="121"/>
      <c r="E67" s="121"/>
      <c r="F67" s="54"/>
      <c r="G67" s="121"/>
      <c r="H67" s="121"/>
      <c r="I67" s="121"/>
      <c r="J67" s="9"/>
    </row>
    <row r="68" spans="2:10" ht="14.25" customHeight="1" thickBot="1" x14ac:dyDescent="0.3">
      <c r="B68" s="4"/>
      <c r="C68" s="55" t="s">
        <v>52</v>
      </c>
      <c r="D68" s="122"/>
      <c r="E68" s="122"/>
      <c r="F68" s="56"/>
      <c r="G68" s="122"/>
      <c r="H68" s="122"/>
      <c r="I68" s="122"/>
      <c r="J68" s="5"/>
    </row>
  </sheetData>
  <mergeCells count="64">
    <mergeCell ref="D66:E66"/>
    <mergeCell ref="G66:I66"/>
    <mergeCell ref="D67:E67"/>
    <mergeCell ref="G67:I67"/>
    <mergeCell ref="D68:E68"/>
    <mergeCell ref="G68:I68"/>
    <mergeCell ref="C61:F61"/>
    <mergeCell ref="C62:E62"/>
    <mergeCell ref="C63:H63"/>
    <mergeCell ref="C64:I64"/>
    <mergeCell ref="D65:E65"/>
    <mergeCell ref="G65:I65"/>
    <mergeCell ref="D51:E51"/>
    <mergeCell ref="F51:G51"/>
    <mergeCell ref="H51:I51"/>
    <mergeCell ref="C20:I20"/>
    <mergeCell ref="C21:I21"/>
    <mergeCell ref="D22:E22"/>
    <mergeCell ref="F22:G22"/>
    <mergeCell ref="H22:I22"/>
    <mergeCell ref="C43:I43"/>
    <mergeCell ref="C44:I44"/>
    <mergeCell ref="D45:E45"/>
    <mergeCell ref="F45:G45"/>
    <mergeCell ref="H45:I45"/>
    <mergeCell ref="C50:I50"/>
    <mergeCell ref="F46:G46"/>
    <mergeCell ref="F47:G47"/>
    <mergeCell ref="D16:E16"/>
    <mergeCell ref="F16:F17"/>
    <mergeCell ref="G16:I17"/>
    <mergeCell ref="D17:E17"/>
    <mergeCell ref="D18:E18"/>
    <mergeCell ref="F18:F19"/>
    <mergeCell ref="G18:I18"/>
    <mergeCell ref="D19:E19"/>
    <mergeCell ref="G19:I19"/>
    <mergeCell ref="H13:I13"/>
    <mergeCell ref="H14:I14"/>
    <mergeCell ref="F13:G13"/>
    <mergeCell ref="F14:G14"/>
    <mergeCell ref="H15:I15"/>
    <mergeCell ref="F15:G15"/>
    <mergeCell ref="D10:E11"/>
    <mergeCell ref="C10:C11"/>
    <mergeCell ref="D13:E13"/>
    <mergeCell ref="D14:E14"/>
    <mergeCell ref="D15:E15"/>
    <mergeCell ref="F48:G48"/>
    <mergeCell ref="B1:C5"/>
    <mergeCell ref="D1:F5"/>
    <mergeCell ref="G1:J1"/>
    <mergeCell ref="G2:J2"/>
    <mergeCell ref="G3:J3"/>
    <mergeCell ref="G4:J4"/>
    <mergeCell ref="G5:J5"/>
    <mergeCell ref="D12:E12"/>
    <mergeCell ref="G11:I11"/>
    <mergeCell ref="C7:I7"/>
    <mergeCell ref="C8:I8"/>
    <mergeCell ref="C9:I9"/>
    <mergeCell ref="G10:I10"/>
    <mergeCell ref="H12:I12"/>
    <mergeCell ref="F12:G1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2020-12-01T06:52:24Z</dcterms:modified>
</cp:coreProperties>
</file>